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https://firstcommunitysc1-my.sharepoint.com/personal/akellogg_firstcommunitysc_com/Documents/Documents/U Drive Files/Crisis Communication/COVID-19/"/>
    </mc:Choice>
  </mc:AlternateContent>
  <xr:revisionPtr revIDLastSave="0" documentId="8_{4B77FEE7-8C1D-48A3-BDFA-3899D67ED3A2}" xr6:coauthVersionLast="45" xr6:coauthVersionMax="45" xr10:uidLastSave="{00000000-0000-0000-0000-000000000000}"/>
  <bookViews>
    <workbookView xWindow="-110" yWindow="-110" windowWidth="19420" windowHeight="10420" xr2:uid="{00000000-000D-0000-FFFF-FFFF00000000}"/>
  </bookViews>
  <sheets>
    <sheet name="Loan and Forgiveness Worksheet" sheetId="1"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7" i="1" l="1"/>
  <c r="D17" i="1" s="1"/>
  <c r="C16" i="1"/>
  <c r="C15" i="1"/>
  <c r="C14" i="1"/>
  <c r="C50" i="1" l="1"/>
  <c r="C51" i="1" s="1"/>
  <c r="D14" i="1"/>
  <c r="D15" i="1"/>
  <c r="D16" i="1"/>
  <c r="D13" i="1"/>
  <c r="D42" i="1"/>
  <c r="D19" i="1" l="1"/>
  <c r="D21" i="1" s="1"/>
  <c r="D23" i="1" s="1"/>
  <c r="D51" i="1"/>
  <c r="D55" i="1" s="1"/>
  <c r="D57" i="1" l="1"/>
  <c r="D59" i="1" s="1"/>
</calcChain>
</file>

<file path=xl/sharedStrings.xml><?xml version="1.0" encoding="utf-8"?>
<sst xmlns="http://schemas.openxmlformats.org/spreadsheetml/2006/main" count="63" uniqueCount="63">
  <si>
    <t>SMALL BUSINESS INTERRUPTION LOANS</t>
  </si>
  <si>
    <t>Estimated Maximum Loan Availability and Forgiveness Amount</t>
  </si>
  <si>
    <t>Subtotal</t>
  </si>
  <si>
    <t>Average Monthly</t>
  </si>
  <si>
    <t>5)  Utilities</t>
  </si>
  <si>
    <t xml:space="preserve">Maximum Loan Amount  </t>
  </si>
  <si>
    <t>a)</t>
  </si>
  <si>
    <t>Loan Forgiveness Amount</t>
  </si>
  <si>
    <t>Represents the maximum amount a qualified borrower may apply for.</t>
  </si>
  <si>
    <t xml:space="preserve">    Group Health Insurance</t>
  </si>
  <si>
    <t>Tentative Loan Forgiveness (before required reductions)</t>
  </si>
  <si>
    <t>LESS:  Required Reductions in Loan Forgiveness:</t>
  </si>
  <si>
    <t xml:space="preserve">            Monthly Average Full Time Equivalent ("FTE") Employees for the </t>
  </si>
  <si>
    <t xml:space="preserve">            Number of Employees:</t>
  </si>
  <si>
    <t xml:space="preserve">            % Reduction</t>
  </si>
  <si>
    <t xml:space="preserve">            Compensation Reduction:</t>
  </si>
  <si>
    <t xml:space="preserve">            Individual Employee Compensation Reduction in Excess of 25%</t>
  </si>
  <si>
    <t xml:space="preserve">            Tentative Loan Forgiveness</t>
  </si>
  <si>
    <t>c)</t>
  </si>
  <si>
    <t>b)</t>
  </si>
  <si>
    <t>MAXIMUM LOAN AMOUNT [Lesser of a) or $10 million]</t>
  </si>
  <si>
    <t>TOTAL LOAN FORGIVENESS [lesser of b) or c) above]</t>
  </si>
  <si>
    <t>BALANCE OF LOAN NOT FORGIVEN (if any)</t>
  </si>
  <si>
    <t>d)</t>
  </si>
  <si>
    <t>Paycheck Protection Program</t>
  </si>
  <si>
    <t>Last 12 Months</t>
  </si>
  <si>
    <t xml:space="preserve">    Salaries, wages, commissions, vacation and sick pay (not to exceed $100K</t>
  </si>
  <si>
    <t xml:space="preserve">    State/Local Taxes on Employee Compensation (i.e., employer U.C. tax)</t>
  </si>
  <si>
    <t xml:space="preserve">    Retirement Benefit Costs</t>
  </si>
  <si>
    <t xml:space="preserve">    Self-Employed Income (and subcontractors) not to exceed $100K per year</t>
  </si>
  <si>
    <t xml:space="preserve">      per self-employed prorated for the period February 15, 2020 to June 30, 2020</t>
  </si>
  <si>
    <t xml:space="preserve">1)  Payroll costs (defined above) </t>
  </si>
  <si>
    <t>Allowable Uses of Funds During the Period February 15, 2020 to June 30, 2020:</t>
  </si>
  <si>
    <t>2)  Health care benefits (including group health insurance)</t>
  </si>
  <si>
    <t xml:space="preserve">3)  Interest on mortgages (not principal) </t>
  </si>
  <si>
    <t xml:space="preserve">6)  Interest on any other debt obligations that were incurred before the covered period (February 15, 2020).  </t>
  </si>
  <si>
    <t>4)  Rent (including rent under a lease agreement)</t>
  </si>
  <si>
    <t>Payroll Costs (defined above)</t>
  </si>
  <si>
    <t>Rent</t>
  </si>
  <si>
    <t xml:space="preserve">            Lesser of (at borrower's choice):</t>
  </si>
  <si>
    <t xml:space="preserve">               Monthly Average FTE's for the period February 15 to June 30, 2019</t>
  </si>
  <si>
    <t xml:space="preserve">               Compared to the Most Recent Full Quarter Before Origination of Loan***</t>
  </si>
  <si>
    <t>Costs Incurred During the "Covered" Period (8 weeks following loan origination):</t>
  </si>
  <si>
    <t xml:space="preserve">Interest on Covered Mortgages (on real or personal property) </t>
  </si>
  <si>
    <t>Earnings from Self-Employment (if applicable)</t>
  </si>
  <si>
    <t xml:space="preserve">* For seasonal businesses, use the costs incurred during the period February 15, 2019 or, at the election of borrower, March 1 to June, 30, 2019. </t>
  </si>
  <si>
    <t xml:space="preserve">  Payroll Costs:*</t>
  </si>
  <si>
    <t xml:space="preserve">               Covered Period (8 weeks following origination of the covered loan)**</t>
  </si>
  <si>
    <t xml:space="preserve">               Monthly Average FTE's for the period January 1 to February 29, 2020**</t>
  </si>
  <si>
    <t>**  A reduction in FTE's  between February 15th and April 27th, 2020 is disregarded if the reduction is eliminated by June 30, 2020 for purposes of the reduction in number of employees and/or compensation.</t>
  </si>
  <si>
    <t xml:space="preserve">      per employee) other than qualified sick or family leave</t>
  </si>
  <si>
    <t>Q1</t>
  </si>
  <si>
    <t>Q2</t>
  </si>
  <si>
    <t>Q3</t>
  </si>
  <si>
    <t>Q4</t>
  </si>
  <si>
    <t>Fill in each Quarter with the IRS Quarterly Tax Form Information</t>
  </si>
  <si>
    <t>Subtract difference over $100,000 for each employee</t>
  </si>
  <si>
    <t xml:space="preserve">NOTE:  This calculator is for illustrative purposes only and the final calculation may be different. Yellow highlighted cells represent variables that should be completed with final client data. Filled in amounts are for demonstrative purposes only. </t>
  </si>
  <si>
    <t>These fields will auto-calculate or fill in annual figures</t>
  </si>
  <si>
    <t>Represents the maximum amount a qualified borrower may have forgiven.</t>
  </si>
  <si>
    <t>Maximum Loan Amount:</t>
  </si>
  <si>
    <t xml:space="preserve"> Utilities </t>
  </si>
  <si>
    <t xml:space="preserve">*** Compensation reduction does not apply to any employee who, during any pay period in 2019, earned wages or salary at an annualized rate of pay in an amount of more than $100,000.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</si>
</sst>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0_);_(* \(#,##0.0\);_(* &quot;-&quot;??_);_(@_)"/>
    <numFmt numFmtId="165" formatCode="_(* #,##0_);_(* \(#,##0\);_(* &quot;-&quot;??_);_(@_)"/>
    <numFmt numFmtId="166" formatCode="_(&quot;$&quot;* #,##0_);_(&quot;$&quot;* \(#,##0\);_(&quot;$&quot;* &quot;-&quot;??_);_(@_)"/>
    <numFmt numFmtId="167" formatCode="&quot;$&quot;#,##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i/>
      <sz val="9"/>
      <color theme="1"/>
      <name val="Calibri"/>
      <family val="2"/>
      <scheme val="minor"/>
    </font>
    <font>
      <b/>
      <i/>
      <sz val="11"/>
      <color theme="1"/>
      <name val="Calibri"/>
      <family val="2"/>
      <scheme val="minor"/>
    </font>
    <font>
      <i/>
      <sz val="8"/>
      <color theme="1"/>
      <name val="Calibri"/>
      <family val="2"/>
      <scheme val="minor"/>
    </font>
    <font>
      <b/>
      <u val="singleAccounting"/>
      <sz val="9"/>
      <color theme="1"/>
      <name val="Calibri"/>
      <family val="2"/>
      <scheme val="minor"/>
    </font>
    <font>
      <b/>
      <sz val="11"/>
      <name val="Calibri"/>
      <family val="2"/>
      <scheme val="minor"/>
    </font>
    <font>
      <b/>
      <i/>
      <sz val="11"/>
      <name val="Calibri"/>
      <family val="2"/>
      <scheme val="minor"/>
    </font>
    <font>
      <sz val="10"/>
      <color theme="1"/>
      <name val="Calibri"/>
      <family val="2"/>
      <scheme val="minor"/>
    </font>
    <font>
      <sz val="11"/>
      <color rgb="FF00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rgb="FFFFFF66"/>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1">
    <xf numFmtId="0" fontId="0" fillId="0" borderId="0" xfId="0"/>
    <xf numFmtId="165" fontId="0" fillId="0" borderId="0" xfId="1" applyNumberFormat="1" applyFont="1"/>
    <xf numFmtId="166" fontId="0" fillId="0" borderId="0" xfId="2" applyNumberFormat="1" applyFont="1"/>
    <xf numFmtId="165" fontId="0" fillId="0" borderId="1" xfId="1" applyNumberFormat="1" applyFont="1" applyBorder="1"/>
    <xf numFmtId="165" fontId="2" fillId="0" borderId="0" xfId="1" applyNumberFormat="1" applyFont="1"/>
    <xf numFmtId="166" fontId="0" fillId="2" borderId="0" xfId="2" applyNumberFormat="1" applyFont="1" applyFill="1"/>
    <xf numFmtId="165" fontId="0" fillId="2" borderId="0" xfId="1" applyNumberFormat="1" applyFont="1" applyFill="1"/>
    <xf numFmtId="165" fontId="0" fillId="0" borderId="0" xfId="1" quotePrefix="1" applyNumberFormat="1" applyFont="1" applyAlignment="1">
      <alignment horizontal="right"/>
    </xf>
    <xf numFmtId="165" fontId="4" fillId="0" borderId="0" xfId="1" applyNumberFormat="1" applyFont="1"/>
    <xf numFmtId="165" fontId="0" fillId="0" borderId="0" xfId="1" applyNumberFormat="1" applyFont="1" applyAlignment="1">
      <alignment vertical="center" wrapText="1"/>
    </xf>
    <xf numFmtId="165" fontId="0" fillId="0" borderId="0" xfId="1" applyNumberFormat="1" applyFont="1" applyAlignment="1">
      <alignment horizontal="left"/>
    </xf>
    <xf numFmtId="165" fontId="0" fillId="0" borderId="0" xfId="1" applyNumberFormat="1" applyFont="1" applyAlignment="1">
      <alignment horizontal="left" vertical="center" wrapText="1"/>
    </xf>
    <xf numFmtId="165" fontId="2" fillId="0" borderId="0" xfId="1" applyNumberFormat="1" applyFont="1" applyAlignment="1">
      <alignment horizontal="left" vertical="center" wrapText="1"/>
    </xf>
    <xf numFmtId="165" fontId="2" fillId="0" borderId="0" xfId="1" applyNumberFormat="1" applyFont="1" applyAlignment="1">
      <alignment vertical="center" wrapText="1"/>
    </xf>
    <xf numFmtId="165" fontId="6" fillId="0" borderId="0" xfId="1" applyNumberFormat="1" applyFont="1" applyAlignment="1">
      <alignment horizontal="left" vertical="center" wrapText="1"/>
    </xf>
    <xf numFmtId="165" fontId="4" fillId="0" borderId="0" xfId="1" applyNumberFormat="1" applyFont="1" applyAlignment="1">
      <alignment horizontal="left" vertical="center" wrapText="1"/>
    </xf>
    <xf numFmtId="10" fontId="0" fillId="0" borderId="0" xfId="3" applyNumberFormat="1" applyFont="1" applyAlignment="1">
      <alignment horizontal="right" vertical="center" wrapText="1"/>
    </xf>
    <xf numFmtId="166" fontId="2" fillId="0" borderId="0" xfId="2" applyNumberFormat="1" applyFont="1" applyAlignment="1">
      <alignment vertical="center" wrapText="1"/>
    </xf>
    <xf numFmtId="165" fontId="0" fillId="0" borderId="0" xfId="1" applyNumberFormat="1" applyFont="1" applyBorder="1"/>
    <xf numFmtId="166" fontId="2" fillId="0" borderId="0" xfId="2" applyNumberFormat="1" applyFont="1" applyBorder="1"/>
    <xf numFmtId="166" fontId="4" fillId="0" borderId="0" xfId="2" applyNumberFormat="1" applyFont="1"/>
    <xf numFmtId="166" fontId="2" fillId="0" borderId="3" xfId="2" applyNumberFormat="1" applyFont="1" applyBorder="1"/>
    <xf numFmtId="165" fontId="1" fillId="0" borderId="0" xfId="1" applyNumberFormat="1" applyFont="1"/>
    <xf numFmtId="166" fontId="4" fillId="0" borderId="2" xfId="2" applyNumberFormat="1" applyFont="1" applyBorder="1"/>
    <xf numFmtId="165" fontId="6" fillId="0" borderId="0" xfId="1" quotePrefix="1" applyNumberFormat="1" applyFont="1" applyAlignment="1">
      <alignment horizontal="right"/>
    </xf>
    <xf numFmtId="165" fontId="6" fillId="0" borderId="0" xfId="1" applyNumberFormat="1" applyFont="1" applyAlignment="1">
      <alignment horizontal="right"/>
    </xf>
    <xf numFmtId="165" fontId="0" fillId="2" borderId="0" xfId="1" applyNumberFormat="1" applyFont="1" applyFill="1" applyAlignment="1">
      <alignment horizontal="left" vertical="center" wrapText="1"/>
    </xf>
    <xf numFmtId="165" fontId="0" fillId="2" borderId="1" xfId="1" applyNumberFormat="1" applyFont="1" applyFill="1" applyBorder="1" applyAlignment="1">
      <alignment vertical="center" wrapText="1"/>
    </xf>
    <xf numFmtId="165" fontId="2" fillId="2" borderId="0" xfId="1" applyNumberFormat="1" applyFont="1" applyFill="1" applyBorder="1"/>
    <xf numFmtId="165" fontId="7" fillId="0" borderId="0" xfId="1" applyNumberFormat="1" applyFont="1" applyAlignment="1">
      <alignment horizontal="center"/>
    </xf>
    <xf numFmtId="165" fontId="7" fillId="0" borderId="0" xfId="1" applyNumberFormat="1" applyFont="1" applyBorder="1" applyAlignment="1">
      <alignment horizontal="center"/>
    </xf>
    <xf numFmtId="165" fontId="2" fillId="0" borderId="0" xfId="1" applyNumberFormat="1" applyFont="1" applyFill="1" applyBorder="1"/>
    <xf numFmtId="165" fontId="4" fillId="0" borderId="0" xfId="1" applyNumberFormat="1" applyFont="1" applyBorder="1"/>
    <xf numFmtId="165" fontId="6" fillId="0" borderId="0" xfId="1" applyNumberFormat="1" applyFont="1" applyBorder="1" applyAlignment="1">
      <alignment horizontal="right"/>
    </xf>
    <xf numFmtId="165" fontId="8" fillId="0" borderId="0" xfId="1" applyNumberFormat="1" applyFont="1" applyAlignment="1">
      <alignment horizontal="center" vertical="center" wrapText="1"/>
    </xf>
    <xf numFmtId="165" fontId="0" fillId="0" borderId="0" xfId="1" applyNumberFormat="1" applyFont="1" applyAlignment="1">
      <alignment vertical="center"/>
    </xf>
    <xf numFmtId="164" fontId="0" fillId="0" borderId="1" xfId="1" applyNumberFormat="1" applyFont="1" applyBorder="1"/>
    <xf numFmtId="165" fontId="9" fillId="3" borderId="0" xfId="1" applyNumberFormat="1" applyFont="1" applyFill="1"/>
    <xf numFmtId="165" fontId="10" fillId="3" borderId="0" xfId="1" applyNumberFormat="1" applyFont="1" applyFill="1" applyAlignment="1">
      <alignment horizontal="right"/>
    </xf>
    <xf numFmtId="166" fontId="9" fillId="3" borderId="3" xfId="2" applyNumberFormat="1" applyFont="1" applyFill="1" applyBorder="1"/>
    <xf numFmtId="165" fontId="1" fillId="2" borderId="0" xfId="1" applyNumberFormat="1" applyFont="1" applyFill="1" applyAlignment="1">
      <alignment horizontal="center"/>
    </xf>
    <xf numFmtId="165" fontId="0" fillId="0" borderId="0" xfId="1" applyNumberFormat="1" applyFont="1" applyFill="1" applyAlignment="1">
      <alignment horizontal="left" vertical="center" wrapText="1"/>
    </xf>
    <xf numFmtId="165" fontId="0" fillId="0" borderId="0" xfId="1" applyNumberFormat="1" applyFont="1" applyAlignment="1">
      <alignment horizontal="left" vertical="center"/>
    </xf>
    <xf numFmtId="167" fontId="0" fillId="0" borderId="0" xfId="1" applyNumberFormat="1" applyFont="1" applyAlignment="1">
      <alignment horizontal="center"/>
    </xf>
    <xf numFmtId="165" fontId="0" fillId="2" borderId="0" xfId="1" applyNumberFormat="1" applyFont="1" applyFill="1" applyAlignment="1">
      <alignment horizontal="center"/>
    </xf>
    <xf numFmtId="165" fontId="4" fillId="0" borderId="1" xfId="1" applyNumberFormat="1" applyFont="1" applyFill="1" applyBorder="1" applyAlignment="1">
      <alignment horizontal="center" vertical="center" wrapText="1"/>
    </xf>
    <xf numFmtId="165" fontId="0" fillId="0" borderId="0" xfId="1" applyNumberFormat="1" applyFont="1" applyFill="1"/>
    <xf numFmtId="166" fontId="0" fillId="0" borderId="0" xfId="2" applyNumberFormat="1" applyFont="1" applyFill="1"/>
    <xf numFmtId="38" fontId="0" fillId="0" borderId="0" xfId="1" applyNumberFormat="1" applyFont="1"/>
    <xf numFmtId="0" fontId="12" fillId="0" borderId="0" xfId="0" applyFont="1"/>
    <xf numFmtId="165" fontId="5" fillId="0" borderId="0" xfId="1" applyNumberFormat="1" applyFont="1" applyAlignment="1">
      <alignment horizontal="left" vertical="center" wrapText="1"/>
    </xf>
    <xf numFmtId="165" fontId="4" fillId="0" borderId="0" xfId="1" applyNumberFormat="1" applyFont="1" applyAlignment="1">
      <alignment horizontal="center"/>
    </xf>
    <xf numFmtId="165" fontId="3" fillId="0" borderId="2" xfId="1" applyNumberFormat="1" applyFont="1" applyBorder="1" applyAlignment="1">
      <alignment horizontal="center"/>
    </xf>
    <xf numFmtId="165" fontId="0" fillId="0" borderId="0" xfId="1" applyNumberFormat="1" applyFont="1" applyAlignment="1">
      <alignment horizontal="left" vertical="center" wrapText="1"/>
    </xf>
    <xf numFmtId="165" fontId="3" fillId="0" borderId="0" xfId="1" applyNumberFormat="1" applyFont="1" applyAlignment="1">
      <alignment horizontal="center"/>
    </xf>
    <xf numFmtId="165" fontId="0" fillId="0" borderId="0" xfId="1" applyNumberFormat="1" applyFont="1" applyAlignment="1">
      <alignment horizontal="center" wrapText="1"/>
    </xf>
    <xf numFmtId="165" fontId="5" fillId="0" borderId="0" xfId="1" applyNumberFormat="1" applyFont="1" applyAlignment="1">
      <alignment horizontal="left" vertical="center"/>
    </xf>
    <xf numFmtId="165" fontId="2" fillId="2" borderId="0" xfId="1" applyNumberFormat="1" applyFont="1" applyFill="1" applyAlignment="1">
      <alignment horizontal="center" wrapText="1"/>
    </xf>
    <xf numFmtId="165" fontId="11" fillId="4" borderId="0" xfId="1" applyNumberFormat="1" applyFont="1" applyFill="1" applyAlignment="1">
      <alignment horizontal="center" vertical="center" wrapText="1"/>
    </xf>
    <xf numFmtId="165" fontId="4" fillId="2" borderId="0" xfId="1" applyNumberFormat="1" applyFont="1" applyFill="1" applyAlignment="1">
      <alignment horizontal="center" vertical="center" wrapText="1"/>
    </xf>
    <xf numFmtId="165" fontId="4" fillId="2" borderId="1" xfId="1" applyNumberFormat="1" applyFont="1" applyFill="1" applyBorder="1" applyAlignment="1">
      <alignment horizontal="center"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5"/>
  <sheetViews>
    <sheetView tabSelected="1" zoomScale="115" zoomScaleNormal="115" workbookViewId="0">
      <selection activeCell="G13" sqref="G13"/>
    </sheetView>
  </sheetViews>
  <sheetFormatPr defaultColWidth="8.81640625" defaultRowHeight="14.5" x14ac:dyDescent="0.35"/>
  <cols>
    <col min="1" max="1" width="68.7265625" style="1" customWidth="1"/>
    <col min="2" max="2" width="9.7265625" style="1" customWidth="1"/>
    <col min="3" max="3" width="15.36328125" style="1" customWidth="1"/>
    <col min="4" max="4" width="13.1796875" style="1" customWidth="1"/>
    <col min="5" max="5" width="8.81640625" style="1"/>
    <col min="6" max="6" width="9.26953125" style="1" bestFit="1" customWidth="1"/>
    <col min="7" max="16384" width="8.81640625" style="1"/>
  </cols>
  <sheetData>
    <row r="1" spans="1:12" ht="15.5" x14ac:dyDescent="0.35">
      <c r="A1" s="54" t="s">
        <v>0</v>
      </c>
      <c r="B1" s="54"/>
      <c r="C1" s="54"/>
      <c r="D1" s="54"/>
    </row>
    <row r="2" spans="1:12" ht="15.5" x14ac:dyDescent="0.35">
      <c r="A2" s="54" t="s">
        <v>24</v>
      </c>
      <c r="B2" s="54"/>
      <c r="C2" s="54"/>
      <c r="D2" s="54"/>
    </row>
    <row r="3" spans="1:12" ht="15.5" x14ac:dyDescent="0.35">
      <c r="A3" s="54" t="s">
        <v>1</v>
      </c>
      <c r="B3" s="54"/>
      <c r="C3" s="54"/>
      <c r="D3" s="54"/>
    </row>
    <row r="4" spans="1:12" ht="15" customHeight="1" x14ac:dyDescent="0.35">
      <c r="A4" s="59" t="s">
        <v>57</v>
      </c>
      <c r="B4" s="59"/>
      <c r="C4" s="59"/>
      <c r="D4" s="59"/>
    </row>
    <row r="5" spans="1:12" x14ac:dyDescent="0.35">
      <c r="A5" s="60"/>
      <c r="B5" s="60"/>
      <c r="C5" s="60"/>
      <c r="D5" s="60"/>
    </row>
    <row r="6" spans="1:12" s="46" customFormat="1" x14ac:dyDescent="0.35">
      <c r="A6" s="45"/>
      <c r="B6" s="45"/>
      <c r="C6" s="45"/>
      <c r="D6" s="45"/>
    </row>
    <row r="7" spans="1:12" ht="15.5" x14ac:dyDescent="0.35">
      <c r="A7" s="52" t="s">
        <v>5</v>
      </c>
      <c r="B7" s="52"/>
      <c r="C7" s="52"/>
      <c r="D7" s="52"/>
    </row>
    <row r="8" spans="1:12" x14ac:dyDescent="0.35">
      <c r="A8" s="51" t="s">
        <v>8</v>
      </c>
      <c r="B8" s="51"/>
      <c r="C8" s="51"/>
      <c r="D8" s="51"/>
    </row>
    <row r="9" spans="1:12" ht="24.75" customHeight="1" x14ac:dyDescent="0.35">
      <c r="C9" s="34" t="s">
        <v>25</v>
      </c>
      <c r="D9" s="34" t="s">
        <v>3</v>
      </c>
    </row>
    <row r="10" spans="1:12" ht="15" customHeight="1" x14ac:dyDescent="0.35">
      <c r="A10" s="4" t="s">
        <v>60</v>
      </c>
      <c r="C10" s="58" t="s">
        <v>58</v>
      </c>
      <c r="F10" s="55" t="s">
        <v>55</v>
      </c>
      <c r="G10" s="55"/>
      <c r="H10" s="55"/>
      <c r="I10" s="55"/>
      <c r="J10" s="57" t="s">
        <v>56</v>
      </c>
      <c r="K10" s="57"/>
      <c r="L10" s="57"/>
    </row>
    <row r="11" spans="1:12" ht="15" customHeight="1" x14ac:dyDescent="0.35">
      <c r="A11" s="1" t="s">
        <v>46</v>
      </c>
      <c r="C11" s="58"/>
      <c r="F11" s="55"/>
      <c r="G11" s="55"/>
      <c r="H11" s="55"/>
      <c r="I11" s="55"/>
      <c r="J11" s="57"/>
      <c r="K11" s="57"/>
      <c r="L11" s="57"/>
    </row>
    <row r="12" spans="1:12" ht="31.5" customHeight="1" x14ac:dyDescent="0.35">
      <c r="A12" s="42" t="s">
        <v>26</v>
      </c>
      <c r="C12" s="58"/>
      <c r="D12" s="2"/>
      <c r="F12" s="44" t="s">
        <v>51</v>
      </c>
      <c r="G12" s="44" t="s">
        <v>52</v>
      </c>
      <c r="H12" s="44" t="s">
        <v>53</v>
      </c>
      <c r="I12" s="44" t="s">
        <v>54</v>
      </c>
      <c r="J12" s="57"/>
      <c r="K12" s="57"/>
      <c r="L12" s="57"/>
    </row>
    <row r="13" spans="1:12" x14ac:dyDescent="0.35">
      <c r="A13" s="42" t="s">
        <v>50</v>
      </c>
      <c r="C13" s="5">
        <v>475000</v>
      </c>
      <c r="D13" s="2">
        <f>C13/12</f>
        <v>39583.333333333336</v>
      </c>
      <c r="F13" s="43">
        <v>500000</v>
      </c>
      <c r="G13" s="43"/>
      <c r="H13" s="43"/>
      <c r="I13" s="43"/>
      <c r="J13" s="48">
        <v>-25000</v>
      </c>
    </row>
    <row r="14" spans="1:12" x14ac:dyDescent="0.35">
      <c r="A14" s="42" t="s">
        <v>9</v>
      </c>
      <c r="C14" s="5">
        <f t="shared" ref="C14:C17" si="0">SUM(F14:I14)</f>
        <v>5000</v>
      </c>
      <c r="D14" s="1">
        <f t="shared" ref="D14:D17" si="1">C14/12</f>
        <v>416.66666666666669</v>
      </c>
      <c r="F14" s="43">
        <v>5000</v>
      </c>
      <c r="G14" s="43"/>
      <c r="H14" s="43"/>
      <c r="I14" s="43"/>
    </row>
    <row r="15" spans="1:12" x14ac:dyDescent="0.35">
      <c r="A15" s="42" t="s">
        <v>28</v>
      </c>
      <c r="C15" s="5">
        <f t="shared" si="0"/>
        <v>3000</v>
      </c>
      <c r="D15" s="1">
        <f t="shared" si="1"/>
        <v>250</v>
      </c>
      <c r="F15" s="43">
        <v>3000</v>
      </c>
      <c r="G15" s="43"/>
      <c r="H15" s="43"/>
      <c r="I15" s="43"/>
    </row>
    <row r="16" spans="1:12" x14ac:dyDescent="0.35">
      <c r="A16" s="42" t="s">
        <v>27</v>
      </c>
      <c r="C16" s="5">
        <f t="shared" si="0"/>
        <v>2000</v>
      </c>
      <c r="D16" s="1">
        <f t="shared" si="1"/>
        <v>166.66666666666666</v>
      </c>
      <c r="F16" s="43">
        <v>2000</v>
      </c>
      <c r="G16" s="43"/>
      <c r="H16" s="43"/>
      <c r="I16" s="43"/>
    </row>
    <row r="17" spans="1:9" x14ac:dyDescent="0.35">
      <c r="A17" s="42" t="s">
        <v>29</v>
      </c>
      <c r="C17" s="5">
        <f t="shared" si="0"/>
        <v>25000</v>
      </c>
      <c r="D17" s="1">
        <f t="shared" si="1"/>
        <v>2083.3333333333335</v>
      </c>
      <c r="F17" s="43">
        <v>25000</v>
      </c>
      <c r="G17" s="43"/>
      <c r="H17" s="43"/>
      <c r="I17" s="43"/>
    </row>
    <row r="18" spans="1:9" x14ac:dyDescent="0.35">
      <c r="A18" s="42" t="s">
        <v>30</v>
      </c>
      <c r="C18" s="47"/>
      <c r="D18" s="3"/>
      <c r="F18" s="43"/>
      <c r="G18" s="43"/>
      <c r="H18" s="43"/>
      <c r="I18" s="43"/>
    </row>
    <row r="19" spans="1:9" x14ac:dyDescent="0.35">
      <c r="C19" s="18"/>
      <c r="D19" s="1">
        <f>SUM(D12:D18)</f>
        <v>42500</v>
      </c>
    </row>
    <row r="20" spans="1:9" x14ac:dyDescent="0.35">
      <c r="D20" s="36">
        <v>2.5</v>
      </c>
    </row>
    <row r="21" spans="1:9" s="8" customFormat="1" x14ac:dyDescent="0.35">
      <c r="A21" s="8" t="s">
        <v>2</v>
      </c>
      <c r="C21" s="24" t="s">
        <v>6</v>
      </c>
      <c r="D21" s="20">
        <f>D19*D20</f>
        <v>106250</v>
      </c>
    </row>
    <row r="22" spans="1:9" x14ac:dyDescent="0.35">
      <c r="C22" s="7"/>
    </row>
    <row r="23" spans="1:9" s="4" customFormat="1" ht="15" thickBot="1" x14ac:dyDescent="0.4">
      <c r="A23" s="37" t="s">
        <v>20</v>
      </c>
      <c r="B23" s="37"/>
      <c r="C23" s="38" t="s">
        <v>19</v>
      </c>
      <c r="D23" s="39">
        <f>IF(D21&lt;10000000,D21,10000000)</f>
        <v>106250</v>
      </c>
    </row>
    <row r="24" spans="1:9" ht="15" thickTop="1" x14ac:dyDescent="0.35"/>
    <row r="25" spans="1:9" x14ac:dyDescent="0.35">
      <c r="A25" s="4" t="s">
        <v>32</v>
      </c>
      <c r="B25" s="4"/>
    </row>
    <row r="26" spans="1:9" x14ac:dyDescent="0.35">
      <c r="A26" s="1" t="s">
        <v>31</v>
      </c>
    </row>
    <row r="27" spans="1:9" x14ac:dyDescent="0.35">
      <c r="A27" s="1" t="s">
        <v>33</v>
      </c>
    </row>
    <row r="28" spans="1:9" x14ac:dyDescent="0.35">
      <c r="A28" s="1" t="s">
        <v>34</v>
      </c>
    </row>
    <row r="29" spans="1:9" x14ac:dyDescent="0.35">
      <c r="A29" s="1" t="s">
        <v>36</v>
      </c>
    </row>
    <row r="30" spans="1:9" x14ac:dyDescent="0.35">
      <c r="A30" s="1" t="s">
        <v>4</v>
      </c>
    </row>
    <row r="31" spans="1:9" x14ac:dyDescent="0.35">
      <c r="A31" s="1" t="s">
        <v>35</v>
      </c>
    </row>
    <row r="33" spans="1:4" ht="15.5" x14ac:dyDescent="0.35">
      <c r="A33" s="52" t="s">
        <v>7</v>
      </c>
      <c r="B33" s="52"/>
      <c r="C33" s="52"/>
      <c r="D33" s="52"/>
    </row>
    <row r="34" spans="1:4" x14ac:dyDescent="0.35">
      <c r="A34" s="51" t="s">
        <v>59</v>
      </c>
      <c r="B34" s="51"/>
      <c r="C34" s="51"/>
      <c r="D34" s="51"/>
    </row>
    <row r="36" spans="1:4" x14ac:dyDescent="0.35">
      <c r="A36" s="4" t="s">
        <v>42</v>
      </c>
      <c r="B36" s="4"/>
    </row>
    <row r="37" spans="1:4" x14ac:dyDescent="0.35">
      <c r="A37" s="10" t="s">
        <v>37</v>
      </c>
      <c r="B37" s="10"/>
      <c r="D37" s="5">
        <v>310000</v>
      </c>
    </row>
    <row r="38" spans="1:4" x14ac:dyDescent="0.35">
      <c r="A38" s="10" t="s">
        <v>44</v>
      </c>
      <c r="B38" s="10"/>
      <c r="D38" s="5">
        <v>30000</v>
      </c>
    </row>
    <row r="39" spans="1:4" x14ac:dyDescent="0.35">
      <c r="A39" s="10" t="s">
        <v>38</v>
      </c>
      <c r="B39" s="10"/>
      <c r="D39" s="6">
        <v>45000</v>
      </c>
    </row>
    <row r="40" spans="1:4" x14ac:dyDescent="0.35">
      <c r="A40" s="49" t="s">
        <v>61</v>
      </c>
      <c r="B40" s="10"/>
      <c r="D40" s="6">
        <v>15000</v>
      </c>
    </row>
    <row r="41" spans="1:4" s="9" customFormat="1" ht="15" customHeight="1" x14ac:dyDescent="0.35">
      <c r="A41" s="53" t="s">
        <v>43</v>
      </c>
      <c r="B41" s="53"/>
      <c r="D41" s="27">
        <v>6000</v>
      </c>
    </row>
    <row r="42" spans="1:4" s="13" customFormat="1" ht="15" customHeight="1" x14ac:dyDescent="0.35">
      <c r="A42" s="12" t="s">
        <v>10</v>
      </c>
      <c r="B42" s="12"/>
      <c r="D42" s="17">
        <f>SUM(D37:D41)</f>
        <v>406000</v>
      </c>
    </row>
    <row r="43" spans="1:4" s="13" customFormat="1" ht="15" customHeight="1" x14ac:dyDescent="0.35">
      <c r="A43" s="12"/>
      <c r="B43" s="12"/>
      <c r="D43" s="12"/>
    </row>
    <row r="44" spans="1:4" s="9" customFormat="1" ht="15" customHeight="1" x14ac:dyDescent="0.35">
      <c r="A44" s="14" t="s">
        <v>11</v>
      </c>
      <c r="B44" s="14"/>
      <c r="D44" s="11"/>
    </row>
    <row r="45" spans="1:4" s="9" customFormat="1" ht="15" customHeight="1" x14ac:dyDescent="0.35">
      <c r="A45" s="15" t="s">
        <v>13</v>
      </c>
      <c r="B45" s="15"/>
      <c r="D45" s="11"/>
    </row>
    <row r="46" spans="1:4" s="9" customFormat="1" ht="15" customHeight="1" x14ac:dyDescent="0.35">
      <c r="A46" s="11" t="s">
        <v>12</v>
      </c>
      <c r="B46" s="11"/>
      <c r="D46" s="11"/>
    </row>
    <row r="47" spans="1:4" s="9" customFormat="1" ht="15.75" customHeight="1" x14ac:dyDescent="0.25">
      <c r="A47" s="42" t="s">
        <v>47</v>
      </c>
      <c r="B47" s="29"/>
      <c r="C47" s="26">
        <v>32</v>
      </c>
    </row>
    <row r="48" spans="1:4" s="9" customFormat="1" ht="15" customHeight="1" x14ac:dyDescent="0.25">
      <c r="A48" s="15" t="s">
        <v>39</v>
      </c>
      <c r="B48" s="29"/>
      <c r="C48" s="41"/>
    </row>
    <row r="49" spans="1:4" s="9" customFormat="1" ht="15" customHeight="1" x14ac:dyDescent="0.35">
      <c r="A49" s="11" t="s">
        <v>40</v>
      </c>
      <c r="B49" s="40">
        <v>41</v>
      </c>
      <c r="C49" s="41"/>
    </row>
    <row r="50" spans="1:4" s="9" customFormat="1" ht="15" customHeight="1" x14ac:dyDescent="0.35">
      <c r="A50" s="42" t="s">
        <v>48</v>
      </c>
      <c r="B50" s="40">
        <v>38</v>
      </c>
      <c r="C50" s="41">
        <f>IF(B50&lt;B49,B50,B49)</f>
        <v>38</v>
      </c>
    </row>
    <row r="51" spans="1:4" s="9" customFormat="1" ht="15" customHeight="1" x14ac:dyDescent="0.35">
      <c r="A51" s="11" t="s">
        <v>14</v>
      </c>
      <c r="C51" s="16">
        <f>1-(C47/C50)</f>
        <v>0.15789473684210531</v>
      </c>
      <c r="D51" s="4">
        <f>D42*-C51</f>
        <v>-64105.263157894755</v>
      </c>
    </row>
    <row r="52" spans="1:4" x14ac:dyDescent="0.35">
      <c r="A52" s="8" t="s">
        <v>15</v>
      </c>
      <c r="B52" s="8"/>
    </row>
    <row r="53" spans="1:4" s="4" customFormat="1" x14ac:dyDescent="0.35">
      <c r="A53" s="22" t="s">
        <v>16</v>
      </c>
    </row>
    <row r="54" spans="1:4" s="4" customFormat="1" x14ac:dyDescent="0.35">
      <c r="A54" s="1" t="s">
        <v>41</v>
      </c>
      <c r="B54" s="30"/>
      <c r="C54" s="31"/>
      <c r="D54" s="28">
        <v>-30000</v>
      </c>
    </row>
    <row r="55" spans="1:4" s="8" customFormat="1" x14ac:dyDescent="0.35">
      <c r="A55" s="8" t="s">
        <v>17</v>
      </c>
      <c r="B55" s="32"/>
      <c r="C55" s="33" t="s">
        <v>18</v>
      </c>
      <c r="D55" s="23">
        <f>SUM(D42:D54)</f>
        <v>311894.73684210522</v>
      </c>
    </row>
    <row r="56" spans="1:4" x14ac:dyDescent="0.35">
      <c r="B56" s="18"/>
      <c r="C56" s="18"/>
    </row>
    <row r="57" spans="1:4" s="4" customFormat="1" ht="15" thickBot="1" x14ac:dyDescent="0.4">
      <c r="A57" s="4" t="s">
        <v>21</v>
      </c>
      <c r="C57" s="25" t="s">
        <v>23</v>
      </c>
      <c r="D57" s="21">
        <f>IF(D55&lt;D23,D55,D23)</f>
        <v>106250</v>
      </c>
    </row>
    <row r="58" spans="1:4" s="4" customFormat="1" ht="15" thickTop="1" x14ac:dyDescent="0.35">
      <c r="D58" s="19"/>
    </row>
    <row r="59" spans="1:4" s="4" customFormat="1" ht="15" thickBot="1" x14ac:dyDescent="0.4">
      <c r="A59" s="4" t="s">
        <v>22</v>
      </c>
      <c r="D59" s="21">
        <f>IF(D23&gt;D57,D23-D57,0)</f>
        <v>0</v>
      </c>
    </row>
    <row r="60" spans="1:4" ht="15" thickTop="1" x14ac:dyDescent="0.35"/>
    <row r="61" spans="1:4" s="35" customFormat="1" x14ac:dyDescent="0.35">
      <c r="A61" s="56" t="s">
        <v>45</v>
      </c>
      <c r="B61" s="56"/>
      <c r="C61" s="56"/>
      <c r="D61" s="56"/>
    </row>
    <row r="62" spans="1:4" ht="30" customHeight="1" x14ac:dyDescent="0.35">
      <c r="A62" s="50" t="s">
        <v>49</v>
      </c>
      <c r="B62" s="50"/>
      <c r="C62" s="50"/>
      <c r="D62" s="50"/>
    </row>
    <row r="63" spans="1:4" s="35" customFormat="1" ht="30.75" customHeight="1" x14ac:dyDescent="0.35">
      <c r="A63" s="50" t="s">
        <v>62</v>
      </c>
      <c r="B63" s="50"/>
      <c r="C63" s="50"/>
      <c r="D63" s="50"/>
    </row>
    <row r="65" ht="32.5" customHeight="1" x14ac:dyDescent="0.35"/>
  </sheetData>
  <mergeCells count="15">
    <mergeCell ref="A1:D1"/>
    <mergeCell ref="A3:D3"/>
    <mergeCell ref="A7:D7"/>
    <mergeCell ref="A8:D8"/>
    <mergeCell ref="A4:D5"/>
    <mergeCell ref="F10:I11"/>
    <mergeCell ref="A62:D62"/>
    <mergeCell ref="A61:D61"/>
    <mergeCell ref="J10:L12"/>
    <mergeCell ref="C10:C12"/>
    <mergeCell ref="A63:D63"/>
    <mergeCell ref="A34:D34"/>
    <mergeCell ref="A33:D33"/>
    <mergeCell ref="A41:B41"/>
    <mergeCell ref="A2:D2"/>
  </mergeCells>
  <printOptions horizontalCentered="1"/>
  <pageMargins left="0.7" right="0.7" top="0.75" bottom="0.75" header="0.3" footer="0.3"/>
  <pageSetup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3A6DE5DC1E9804CB08B654BBBFB35F1" ma:contentTypeVersion="10" ma:contentTypeDescription="Create a new document." ma:contentTypeScope="" ma:versionID="f55e344ba674249d52c2c890ad7851bb">
  <xsd:schema xmlns:xsd="http://www.w3.org/2001/XMLSchema" xmlns:xs="http://www.w3.org/2001/XMLSchema" xmlns:p="http://schemas.microsoft.com/office/2006/metadata/properties" xmlns:ns3="9a97127b-7482-436f-9487-cd16fd0d87cd" targetNamespace="http://schemas.microsoft.com/office/2006/metadata/properties" ma:root="true" ma:fieldsID="e970544d6afca52899ea057bcf6f4730" ns3:_="">
    <xsd:import namespace="9a97127b-7482-436f-9487-cd16fd0d87c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97127b-7482-436f-9487-cd16fd0d87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5F45BE-CB31-4D7B-BF42-9E0714CA008D}">
  <ds:schemaRefs>
    <ds:schemaRef ds:uri="http://schemas.microsoft.com/sharepoint/v3/contenttype/forms"/>
  </ds:schemaRefs>
</ds:datastoreItem>
</file>

<file path=customXml/itemProps2.xml><?xml version="1.0" encoding="utf-8"?>
<ds:datastoreItem xmlns:ds="http://schemas.openxmlformats.org/officeDocument/2006/customXml" ds:itemID="{678E6C16-FB5D-46C9-AA2B-722BBB186B77}">
  <ds:schemaRefs>
    <ds:schemaRef ds:uri="http://schemas.microsoft.com/office/2006/documentManagement/types"/>
    <ds:schemaRef ds:uri="http://www.w3.org/XML/1998/namespace"/>
    <ds:schemaRef ds:uri="http://purl.org/dc/elements/1.1/"/>
    <ds:schemaRef ds:uri="http://purl.org/dc/dcmitype/"/>
    <ds:schemaRef ds:uri="http://schemas.microsoft.com/office/infopath/2007/PartnerControls"/>
    <ds:schemaRef ds:uri="http://purl.org/dc/terms/"/>
    <ds:schemaRef ds:uri="http://schemas.openxmlformats.org/package/2006/metadata/core-properties"/>
    <ds:schemaRef ds:uri="9a97127b-7482-436f-9487-cd16fd0d87cd"/>
    <ds:schemaRef ds:uri="http://schemas.microsoft.com/office/2006/metadata/properties"/>
  </ds:schemaRefs>
</ds:datastoreItem>
</file>

<file path=customXml/itemProps3.xml><?xml version="1.0" encoding="utf-8"?>
<ds:datastoreItem xmlns:ds="http://schemas.openxmlformats.org/officeDocument/2006/customXml" ds:itemID="{65C166CF-C48E-4491-B01B-91F474D4F0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97127b-7482-436f-9487-cd16fd0d87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Loan and Forgiveness Worksheet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dc:creator>
  <cp:lastModifiedBy>Ashly Kellogg</cp:lastModifiedBy>
  <cp:lastPrinted>2020-03-28T19:58:40Z</cp:lastPrinted>
  <dcterms:created xsi:type="dcterms:W3CDTF">2020-03-27T12:57:36Z</dcterms:created>
  <dcterms:modified xsi:type="dcterms:W3CDTF">2020-04-13T20:22:27Z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0x010100B3A6DE5DC1E9804CB08B654BBBFB35F1</vt:lpwstr>
  </property>
  <property fmtid="{D5CDD505-2E9C-101B-9397-08002B2CF9AE}" pid="3" name="{A44787D4-0540-4523-9961-78E4036D8C6D}">
    <vt:lpwstr>{3208C336-E8FA-47ED-8D5C-B39063224D55}</vt:lpwstr>
  </property>
</Properties>
</file>